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M:\Group Finance\1. Actual\2025\03 Mar\Kvartalsrapport\Noter och underlag\"/>
    </mc:Choice>
  </mc:AlternateContent>
  <xr:revisionPtr revIDLastSave="0" documentId="13_ncr:1_{1E1A8284-17C8-4866-B955-33F3CF205F93}" xr6:coauthVersionLast="47" xr6:coauthVersionMax="47" xr10:uidLastSave="{00000000-0000-0000-0000-000000000000}"/>
  <bookViews>
    <workbookView xWindow="-12420" yWindow="-21720" windowWidth="51840" windowHeight="21120" xr2:uid="{00000000-000D-0000-FFFF-FFFF00000000}"/>
  </bookViews>
  <sheets>
    <sheet name="SEK Fact Sheet (SWE)" sheetId="5" r:id="rId1"/>
    <sheet name="SEK Fact Sheet (ENG)" sheetId="6" r:id="rId2"/>
  </sheets>
  <externalReferences>
    <externalReference r:id="rId3"/>
    <externalReference r:id="rId4"/>
    <externalReference r:id="rId5"/>
    <externalReference r:id="rId6"/>
  </externalReferences>
  <definedNames>
    <definedName name="AFDRUKBEREIK">'[1]KBR &amp; KRR'!#REF!</definedName>
    <definedName name="AFDRUKBEREIK_EUR">'[1]KBR &amp; KRR'!#REF!</definedName>
    <definedName name="avyttring">'[2]KBR &amp; KRR'!#REF!</definedName>
    <definedName name="avyttring_EUR">'[2]KBR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>'[1]KBR &amp; KRR'!#REF!</definedName>
    <definedName name="EURBn">[4]Admin!$B$26</definedName>
    <definedName name="EURM">[4]Admin!$B$25</definedName>
    <definedName name="fffff">'[1]KBR &amp; KRR'!#REF!</definedName>
    <definedName name="fg">'[1]KBR &amp; KRR'!#REF!</definedName>
    <definedName name="FöregDatumKort_0">[4]Admin!$I$21</definedName>
    <definedName name="FörgKvartal_2">[4]Admin!$D$4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>'[1]KBR &amp; KRR'!#REF!</definedName>
    <definedName name="Print_Area_EUR">'[1]KBR &amp; KRR'!#REF!</definedName>
    <definedName name="Print_Area1">'[1]KBR &amp; KRR'!#REF!</definedName>
    <definedName name="procent">[4]Admin!$B$28</definedName>
    <definedName name="rrrr">'[1]KBR &amp; KRR'!#REF!</definedName>
    <definedName name="SEK">[4]Admin!$B$23</definedName>
    <definedName name="TblTranslations">'[4]Ordlista tabeller'!$A$4:$B$1346</definedName>
    <definedName name="XL_Var_ResUtvSamCorpFin">#REF!</definedName>
    <definedName name="xxx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6" l="1"/>
  <c r="W44" i="6" s="1"/>
  <c r="W45" i="6" s="1"/>
  <c r="W27" i="6"/>
  <c r="W8" i="6"/>
  <c r="W10" i="6" s="1"/>
  <c r="W45" i="5"/>
  <c r="W44" i="5"/>
  <c r="W41" i="5"/>
  <c r="W27" i="5" l="1"/>
  <c r="W8" i="5"/>
  <c r="W10" i="5"/>
  <c r="V41" i="6" l="1"/>
  <c r="V44" i="6" s="1"/>
  <c r="V45" i="6" s="1"/>
  <c r="V25" i="6"/>
  <c r="V23" i="6"/>
  <c r="V26" i="6" s="1"/>
  <c r="V27" i="6" s="1"/>
  <c r="V22" i="6"/>
  <c r="V7" i="6"/>
  <c r="V5" i="6"/>
  <c r="V8" i="6" s="1"/>
  <c r="V10" i="6" s="1"/>
  <c r="V45" i="5"/>
  <c r="V44" i="5"/>
  <c r="V41" i="5"/>
  <c r="V27" i="5"/>
  <c r="V26" i="5"/>
  <c r="V25" i="5"/>
  <c r="V23" i="5"/>
  <c r="V22" i="5"/>
  <c r="V10" i="5"/>
  <c r="V8" i="5"/>
  <c r="V7" i="5"/>
  <c r="V5" i="5"/>
  <c r="Q33" i="6" l="1"/>
  <c r="Q33" i="5"/>
  <c r="Q28" i="5"/>
  <c r="Q28" i="6"/>
</calcChain>
</file>

<file path=xl/sharedStrings.xml><?xml version="1.0" encoding="utf-8"?>
<sst xmlns="http://schemas.openxmlformats.org/spreadsheetml/2006/main" count="540" uniqueCount="70">
  <si>
    <t>EQUITY, HEDGE AND FIXED INCOME FUNDS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</si>
  <si>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</si>
  <si>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</si>
  <si>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</si>
  <si>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</si>
  <si>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</si>
  <si>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</si>
  <si>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</si>
  <si>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</si>
  <si>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No. of employees, at end of period</t>
  </si>
  <si>
    <t>SEK Bn</t>
  </si>
  <si>
    <t>of which Nordic</t>
  </si>
  <si>
    <t>of which Continental Europe</t>
  </si>
  <si>
    <t>Mutual Funds *</t>
  </si>
  <si>
    <t>Systematic Funds *</t>
  </si>
  <si>
    <t>of which Mutual Funds</t>
  </si>
  <si>
    <t>of which Systematic Funds</t>
  </si>
  <si>
    <t>of which Property Funds</t>
  </si>
  <si>
    <t>Mkr</t>
  </si>
  <si>
    <t>Totala intäkter</t>
  </si>
  <si>
    <t>Uppdragskostnader och provisioner</t>
  </si>
  <si>
    <t>Rörelsekostnader</t>
  </si>
  <si>
    <t>Periodens resultat</t>
  </si>
  <si>
    <t>Antal anställda, vid periodens slut</t>
  </si>
  <si>
    <t>varav Norden</t>
  </si>
  <si>
    <t>varav Kontinentaleuropa</t>
  </si>
  <si>
    <t>varav Mutual Funds</t>
  </si>
  <si>
    <t>varav Systematic Funds</t>
  </si>
  <si>
    <t>varav Property Funds</t>
  </si>
  <si>
    <t>Rörelseresultat</t>
  </si>
  <si>
    <t>Rörelsemarginal, %</t>
  </si>
  <si>
    <t>Operating profit/loss</t>
  </si>
  <si>
    <t>Operating margin, %</t>
  </si>
  <si>
    <t>2020</t>
  </si>
  <si>
    <t>2021</t>
  </si>
  <si>
    <t/>
  </si>
  <si>
    <t>2022</t>
  </si>
  <si>
    <t>KONCERNEN  (Resultat hänförligt till Catella ABs aktieägare)</t>
  </si>
  <si>
    <t>PRINCIPAL INVESTMENTS (Resultat hänförligt till Catella ABs aktieägare)</t>
  </si>
  <si>
    <t>CORPORATE FINANCE (Resultat hänförligt till Catella ABs aktieägare)</t>
  </si>
  <si>
    <t>Provisioner, uppdrags- och produktionskostnader</t>
  </si>
  <si>
    <t>Fasta intäkter</t>
  </si>
  <si>
    <t>Rörliga intäkter *</t>
  </si>
  <si>
    <t>Prestationsbaserade intäkter *</t>
  </si>
  <si>
    <t>Övriga intäkter</t>
  </si>
  <si>
    <t>mdkr</t>
  </si>
  <si>
    <t>Förvaltat kapital, mdkr</t>
  </si>
  <si>
    <t>* Prestationsbaserade intäkter ingår i rörliga intäkter fram till Q1 2022 där de sedermera redovisas separat</t>
  </si>
  <si>
    <t>Fastighetstransaktionsvolymer, mdkr</t>
  </si>
  <si>
    <t>* Inkluderar interna intäkter mellan affärsområdena.</t>
  </si>
  <si>
    <t>Provisions, direct assigment and production costs</t>
  </si>
  <si>
    <t>Net profit/loss for the period</t>
  </si>
  <si>
    <t>Fixed Revenue</t>
  </si>
  <si>
    <t>Variable Revenue *</t>
  </si>
  <si>
    <t>Performance fee's *</t>
  </si>
  <si>
    <t>Other income</t>
  </si>
  <si>
    <t>Assets under management, SEK Bn</t>
  </si>
  <si>
    <t>* Performance fees are a part of Variable revenues until reported separately in Q1/22</t>
  </si>
  <si>
    <t>Property transaction volume, SEK Bn</t>
  </si>
  <si>
    <t>* Includes internal income between business areas.</t>
  </si>
  <si>
    <t>PRINCIPAL INVESTMENTS (Profit/loss attributable to the Parent Company shareholders)</t>
  </si>
  <si>
    <t>CORPORATE FINANCE (Profit/loss attributable to the Parent Company shareholders)</t>
  </si>
  <si>
    <t>GROUP  (Profit/loss attributable to the Parent Company shareholders)</t>
  </si>
  <si>
    <t>INVESTMENT MANAGEMENT  (Profit/loss attributable to the Parent Company shareholders)</t>
  </si>
  <si>
    <t>INVESTMENT MANAGEMENT  (Resultat hänförligt till Catella ABs aktieägare)</t>
  </si>
  <si>
    <t>2023</t>
  </si>
  <si>
    <t>2024</t>
  </si>
  <si>
    <t xml:space="preserve">of which Asset Management </t>
  </si>
  <si>
    <t>varav Asset Management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</si>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</sst>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Gill Sans MT Pro Book"/>
      <family val="2"/>
    </font>
    <font>
      <sz val="12"/>
      <color rgb="FF3C3C37"/>
      <name val="Gill Sans MT Pro Book"/>
      <family val="2"/>
    </font>
    <font>
      <b/>
      <sz val="12"/>
      <color rgb="FF3C3C37"/>
      <name val="Gill Sans MT Pro Book"/>
      <family val="2"/>
    </font>
    <font>
      <i/>
      <sz val="12"/>
      <color rgb="FF3C3C37"/>
      <name val="Gill Sans MT Pro Book"/>
      <family val="2"/>
    </font>
    <font>
      <b/>
      <i/>
      <sz val="12"/>
      <color rgb="FF3C3C37"/>
      <name val="Gill Sans MT Pro Book"/>
      <family val="2"/>
    </font>
    <font>
      <sz val="12"/>
      <color rgb="FFFF0000"/>
      <name val="Gill Sans MT Pro Book"/>
      <family val="2"/>
    </font>
    <font>
      <sz val="11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A003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BC469"/>
        <bgColor rgb="FF000000"/>
      </patternFill>
    </fill>
    <fill>
      <patternFill patternType="solid">
        <fgColor rgb="FFACDAFF"/>
        <bgColor rgb="FF000000"/>
      </patternFill>
    </fill>
    <fill>
      <patternFill patternType="solid">
        <fgColor rgb="FF3C3C37"/>
        <bgColor rgb="FF000000"/>
      </patternFill>
    </fill>
    <fill>
      <patternFill patternType="solid">
        <fgColor rgb="FF005C7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>
      <alignment vertical="top"/>
    </xf>
    <xf numFmtId="0" fontId="3" fillId="2" borderId="0" xfId="0" applyFont="1" applyFill="1">
      <alignment vertical="top"/>
    </xf>
    <xf numFmtId="0" fontId="3" fillId="2" borderId="0" xfId="0" applyFont="1" applyFill="1" applyAlignment="1">
      <alignment horizontal="right" vertical="top"/>
    </xf>
    <xf numFmtId="0" fontId="4" fillId="3" borderId="0" xfId="0" applyFont="1" applyFill="1">
      <alignment vertical="top"/>
    </xf>
    <xf numFmtId="0" fontId="5" fillId="3" borderId="0" xfId="0" applyFont="1" applyFill="1" applyAlignment="1">
      <alignment horizontal="right" vertical="top"/>
    </xf>
    <xf numFmtId="0" fontId="5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5" fillId="3" borderId="0" xfId="0" applyFont="1" applyFill="1">
      <alignment vertical="top"/>
    </xf>
    <xf numFmtId="0" fontId="5" fillId="3" borderId="2" xfId="0" applyFont="1" applyFill="1" applyBorder="1">
      <alignment vertical="top"/>
    </xf>
    <xf numFmtId="0" fontId="6" fillId="3" borderId="0" xfId="0" applyFont="1" applyFill="1" applyAlignment="1"/>
    <xf numFmtId="0" fontId="6" fillId="3" borderId="0" xfId="0" applyFont="1" applyFill="1">
      <alignment vertical="top"/>
    </xf>
    <xf numFmtId="0" fontId="7" fillId="3" borderId="0" xfId="0" applyFont="1" applyFill="1" applyAlignment="1">
      <alignment horizontal="right" vertical="top"/>
    </xf>
    <xf numFmtId="0" fontId="3" fillId="4" borderId="0" xfId="0" applyFont="1" applyFill="1">
      <alignment vertical="top"/>
    </xf>
    <xf numFmtId="0" fontId="3" fillId="4" borderId="0" xfId="0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4" fillId="3" borderId="2" xfId="0" applyFont="1" applyFill="1" applyBorder="1">
      <alignment vertical="top"/>
    </xf>
    <xf numFmtId="164" fontId="4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left" vertical="top" indent="2"/>
    </xf>
    <xf numFmtId="0" fontId="3" fillId="5" borderId="0" xfId="0" applyFont="1" applyFill="1">
      <alignment vertical="top"/>
    </xf>
    <xf numFmtId="0" fontId="3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3" fillId="6" borderId="0" xfId="0" applyFont="1" applyFill="1" applyAlignment="1">
      <alignment horizontal="right" vertical="top"/>
    </xf>
    <xf numFmtId="164" fontId="8" fillId="3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9" fontId="6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7" borderId="0" xfId="0" applyFont="1" applyFill="1">
      <alignment vertical="top"/>
    </xf>
    <xf numFmtId="0" fontId="3" fillId="7" borderId="0" xfId="0" applyFont="1" applyFill="1" applyAlignment="1">
      <alignment horizontal="right" vertical="top"/>
    </xf>
    <xf numFmtId="1" fontId="4" fillId="3" borderId="2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9" fontId="6" fillId="3" borderId="0" xfId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9" fillId="0" borderId="0" xfId="0" applyFont="1">
      <alignment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  <sheetName val="RR BR Stämmopres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0DD7-E264-4F74-8D10-4E9EEEEB2C84}">
  <sheetPr>
    <tabColor theme="9" tint="-0.499984740745262"/>
  </sheetPr>
  <dimension ref="B1:AE88"/>
  <sheetViews>
    <sheetView showGridLines="0" tabSelected="1" zoomScale="85" zoomScaleNormal="85" workbookViewId="0">
      <selection activeCell="AA73" sqref="AA73"/>
    </sheetView>
  </sheetViews>
  <sheetFormatPr defaultRowHeight="8.5" x14ac:dyDescent="0.2"/>
  <cols>
    <col min="2" max="2" width="158" bestFit="1" customWidth="1"/>
    <col min="3" max="9" width="19.7109375" customWidth="1"/>
    <col min="10" max="13" width="19.85546875" customWidth="1"/>
    <col min="14" max="23" width="18.7109375" customWidth="1"/>
  </cols>
  <sheetData>
    <row r="1" spans="2:31" ht="21.75" customHeight="1" x14ac:dyDescent="0.2"/>
    <row r="2" spans="2:31" ht="15.5" x14ac:dyDescent="0.2">
      <c r="B2" s="1" t="s">
        <v>37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31" ht="15.5" x14ac:dyDescent="0.2">
      <c r="B3" s="3"/>
      <c r="C3" s="4" t="s">
        <v>33</v>
      </c>
      <c r="D3" s="4" t="s">
        <v>33</v>
      </c>
      <c r="E3" s="4" t="s">
        <v>33</v>
      </c>
      <c r="F3" s="4" t="s">
        <v>33</v>
      </c>
      <c r="G3" s="4" t="s">
        <v>34</v>
      </c>
      <c r="H3" s="4" t="s">
        <v>34</v>
      </c>
      <c r="I3" s="4" t="s">
        <v>34</v>
      </c>
      <c r="J3" s="4" t="s">
        <v>34</v>
      </c>
      <c r="K3" s="4" t="s">
        <v>36</v>
      </c>
      <c r="L3" s="4" t="s">
        <v>36</v>
      </c>
      <c r="M3" s="4" t="s">
        <v>36</v>
      </c>
      <c r="N3" s="4" t="s">
        <v>36</v>
      </c>
      <c r="O3" s="4" t="s">
        <v>65</v>
      </c>
      <c r="P3" s="4" t="s">
        <v>65</v>
      </c>
      <c r="Q3" s="4" t="s">
        <v>65</v>
      </c>
      <c r="R3" s="4" t="s">
        <v>65</v>
      </c>
      <c r="S3" s="4" t="s">
        <v>66</v>
      </c>
      <c r="T3" s="4" t="s">
        <v>66</v>
      </c>
      <c r="U3" s="4" t="s">
        <v>66</v>
      </c>
      <c r="V3" s="4" t="s">
        <v>66</v>
      </c>
      <c r="W3" s="4" t="s">
        <v>69</v>
      </c>
      <c r="AA3" s="46"/>
      <c r="AB3" s="46"/>
      <c r="AC3" s="46"/>
      <c r="AD3" s="46"/>
      <c r="AE3" s="46"/>
    </row>
    <row r="4" spans="2:31" ht="16" thickBot="1" x14ac:dyDescent="0.25">
      <c r="B4" s="5" t="s">
        <v>18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  <c r="T4" s="6" t="s">
        <v>3</v>
      </c>
      <c r="U4" s="6" t="s">
        <v>4</v>
      </c>
      <c r="V4" s="6" t="s">
        <v>5</v>
      </c>
      <c r="W4" s="6" t="s">
        <v>2</v>
      </c>
      <c r="AA4" s="46"/>
      <c r="AB4" s="46"/>
      <c r="AC4" s="46"/>
      <c r="AD4" s="46"/>
      <c r="AE4" s="46"/>
    </row>
    <row r="5" spans="2:31" ht="15.5" x14ac:dyDescent="0.2">
      <c r="B5" s="8" t="s">
        <v>19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  <c r="U5" s="25">
        <v>383</v>
      </c>
      <c r="V5" s="25">
        <f>1015+29.617</f>
        <v>1044.617</v>
      </c>
      <c r="W5" s="25">
        <v>341</v>
      </c>
      <c r="AA5" s="46"/>
      <c r="AB5" s="46"/>
      <c r="AC5" s="46"/>
      <c r="AD5" s="46"/>
      <c r="AE5" s="46"/>
    </row>
    <row r="6" spans="2:31" ht="15.5" x14ac:dyDescent="0.2">
      <c r="B6" s="3" t="s">
        <v>40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  <c r="U6" s="26">
        <v>-62</v>
      </c>
      <c r="V6" s="26">
        <v>-550</v>
      </c>
      <c r="W6" s="26">
        <v>-54</v>
      </c>
      <c r="AA6" s="46"/>
      <c r="AB6" s="46"/>
      <c r="AC6" s="46"/>
      <c r="AD6" s="46"/>
      <c r="AE6" s="46"/>
    </row>
    <row r="7" spans="2:31" ht="15.5" x14ac:dyDescent="0.2">
      <c r="B7" s="16" t="s">
        <v>21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  <c r="U7" s="37">
        <v>-302</v>
      </c>
      <c r="V7" s="37">
        <f>-396-29.617</f>
        <v>-425.61700000000002</v>
      </c>
      <c r="W7" s="37">
        <v>-331</v>
      </c>
      <c r="AA7" s="46"/>
      <c r="AB7" s="46"/>
      <c r="AC7" s="46"/>
      <c r="AD7" s="46"/>
      <c r="AE7" s="46"/>
    </row>
    <row r="8" spans="2:31" ht="15.5" x14ac:dyDescent="0.2">
      <c r="B8" s="9" t="s">
        <v>29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  <c r="U8" s="27">
        <v>19</v>
      </c>
      <c r="V8" s="27">
        <f>V5+V6+V7</f>
        <v>68.999999999999943</v>
      </c>
      <c r="W8" s="27">
        <f>W5+W6+W7</f>
        <v>-44</v>
      </c>
      <c r="AA8" s="46"/>
      <c r="AB8" s="46"/>
      <c r="AC8" s="46"/>
      <c r="AD8" s="46"/>
      <c r="AE8" s="46"/>
    </row>
    <row r="9" spans="2:31" ht="15.5" x14ac:dyDescent="0.2">
      <c r="B9" s="8" t="s">
        <v>22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  <c r="U9" s="25">
        <v>-23</v>
      </c>
      <c r="V9" s="25">
        <v>59</v>
      </c>
      <c r="W9" s="25">
        <v>-182</v>
      </c>
      <c r="AA9" s="46"/>
      <c r="AB9" s="46"/>
      <c r="AC9" s="46"/>
      <c r="AD9" s="46"/>
      <c r="AE9" s="46"/>
    </row>
    <row r="10" spans="2:31" ht="15.5" x14ac:dyDescent="0.35">
      <c r="B10" s="10" t="s">
        <v>30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  <c r="U10" s="28">
        <v>4.960835509138381E-2</v>
      </c>
      <c r="V10" s="28">
        <f>V8/V5</f>
        <v>6.6052917002116518E-2</v>
      </c>
      <c r="W10" s="28">
        <f>W8/W5</f>
        <v>-0.12903225806451613</v>
      </c>
      <c r="AA10" s="46"/>
      <c r="AB10" s="46"/>
      <c r="AC10" s="46"/>
      <c r="AD10" s="46"/>
      <c r="AE10" s="46"/>
    </row>
    <row r="11" spans="2:31" ht="15.5" x14ac:dyDescent="0.2">
      <c r="B11" s="11" t="s">
        <v>23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  <c r="U11" s="29">
        <v>486.03500000000003</v>
      </c>
      <c r="V11" s="29">
        <v>472.76</v>
      </c>
      <c r="W11" s="29">
        <v>482.61500000000001</v>
      </c>
    </row>
    <row r="12" spans="2:31" ht="15.5" x14ac:dyDescent="0.2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2:31" ht="15.5" x14ac:dyDescent="0.2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2:31" ht="15.5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2:31" ht="15.5" x14ac:dyDescent="0.2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2:31" ht="15.5" x14ac:dyDescent="0.2">
      <c r="B16" s="13" t="s">
        <v>64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ht="15.5" x14ac:dyDescent="0.2">
      <c r="B17" s="3"/>
      <c r="C17" s="4" t="s">
        <v>33</v>
      </c>
      <c r="D17" s="4" t="s">
        <v>33</v>
      </c>
      <c r="E17" s="4" t="s">
        <v>33</v>
      </c>
      <c r="F17" s="4" t="s">
        <v>33</v>
      </c>
      <c r="G17" s="4" t="s">
        <v>34</v>
      </c>
      <c r="H17" s="4" t="s">
        <v>34</v>
      </c>
      <c r="I17" s="4" t="s">
        <v>34</v>
      </c>
      <c r="J17" s="4" t="s">
        <v>34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65</v>
      </c>
      <c r="P17" s="4" t="s">
        <v>65</v>
      </c>
      <c r="Q17" s="4" t="s">
        <v>65</v>
      </c>
      <c r="R17" s="4" t="s">
        <v>65</v>
      </c>
      <c r="S17" s="4" t="s">
        <v>66</v>
      </c>
      <c r="T17" s="4" t="s">
        <v>66</v>
      </c>
      <c r="U17" s="4" t="s">
        <v>66</v>
      </c>
      <c r="V17" s="4" t="s">
        <v>66</v>
      </c>
      <c r="W17" s="4" t="s">
        <v>69</v>
      </c>
    </row>
    <row r="18" spans="2:23" ht="16" thickBot="1" x14ac:dyDescent="0.25">
      <c r="B18" s="5" t="s">
        <v>18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  <c r="T18" s="6" t="s">
        <v>3</v>
      </c>
      <c r="U18" s="6" t="s">
        <v>4</v>
      </c>
      <c r="V18" s="6" t="s">
        <v>5</v>
      </c>
      <c r="W18" s="6" t="s">
        <v>2</v>
      </c>
    </row>
    <row r="19" spans="2:23" ht="15.5" x14ac:dyDescent="0.2">
      <c r="B19" s="3" t="s">
        <v>41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  <c r="U19" s="30">
        <v>208</v>
      </c>
      <c r="V19" s="30">
        <v>211</v>
      </c>
      <c r="W19" s="30">
        <v>208</v>
      </c>
    </row>
    <row r="20" spans="2:23" ht="15.5" x14ac:dyDescent="0.2">
      <c r="B20" s="3" t="s">
        <v>42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  <c r="U20" s="30">
        <v>41</v>
      </c>
      <c r="V20" s="30">
        <v>72</v>
      </c>
      <c r="W20" s="30">
        <v>13</v>
      </c>
    </row>
    <row r="21" spans="2:23" ht="15.5" x14ac:dyDescent="0.2">
      <c r="B21" s="3" t="s">
        <v>43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  <c r="U21" s="30">
        <v>3</v>
      </c>
      <c r="V21" s="30">
        <v>0</v>
      </c>
      <c r="W21" s="30">
        <v>0</v>
      </c>
    </row>
    <row r="22" spans="2:23" ht="15.5" x14ac:dyDescent="0.2">
      <c r="B22" s="16" t="s">
        <v>44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  <c r="U22" s="31">
        <v>8</v>
      </c>
      <c r="V22" s="31">
        <f>8-3.146</f>
        <v>4.8540000000000001</v>
      </c>
      <c r="W22" s="31">
        <v>18</v>
      </c>
    </row>
    <row r="23" spans="2:23" ht="15.5" x14ac:dyDescent="0.2">
      <c r="B23" s="8" t="s">
        <v>19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  <c r="U23" s="32">
        <v>259</v>
      </c>
      <c r="V23" s="32">
        <f>SUM(V19:V22)</f>
        <v>287.85399999999998</v>
      </c>
      <c r="W23" s="32">
        <v>239</v>
      </c>
    </row>
    <row r="24" spans="2:23" ht="15.5" x14ac:dyDescent="0.2">
      <c r="B24" s="3" t="s">
        <v>40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  <c r="U24" s="30">
        <v>-39</v>
      </c>
      <c r="V24" s="30">
        <v>-36</v>
      </c>
      <c r="W24" s="30">
        <v>-35</v>
      </c>
    </row>
    <row r="25" spans="2:23" ht="15.5" x14ac:dyDescent="0.2">
      <c r="B25" s="16" t="s">
        <v>21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  <c r="U25" s="31">
        <v>-188</v>
      </c>
      <c r="V25" s="31">
        <f>-221+3.146</f>
        <v>-217.85400000000001</v>
      </c>
      <c r="W25" s="31">
        <v>-185</v>
      </c>
    </row>
    <row r="26" spans="2:23" ht="15.5" x14ac:dyDescent="0.2">
      <c r="B26" s="8" t="s">
        <v>29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  <c r="U26" s="32">
        <v>33</v>
      </c>
      <c r="V26" s="32">
        <f>SUM(V23:V25)</f>
        <v>33.999999999999972</v>
      </c>
      <c r="W26" s="32">
        <v>19</v>
      </c>
    </row>
    <row r="27" spans="2:23" ht="15.5" x14ac:dyDescent="0.35">
      <c r="B27" s="10" t="s">
        <v>30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  <c r="U27" s="28">
        <v>0.12741312741312741</v>
      </c>
      <c r="V27" s="28">
        <f>V26/V23</f>
        <v>0.11811543351838075</v>
      </c>
      <c r="W27" s="28">
        <f>W26/W23</f>
        <v>7.9497907949790794E-2</v>
      </c>
    </row>
    <row r="28" spans="2:23" ht="15.5" x14ac:dyDescent="0.2">
      <c r="B28" s="11" t="s">
        <v>23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  <c r="U28" s="29">
        <v>294</v>
      </c>
      <c r="V28" s="29">
        <v>290</v>
      </c>
      <c r="W28" s="29">
        <v>277</v>
      </c>
    </row>
    <row r="29" spans="2:23" ht="15.5" x14ac:dyDescent="0.2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2:23" ht="15.5" x14ac:dyDescent="0.2">
      <c r="B30" s="9" t="s">
        <v>45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2:23" ht="15.5" x14ac:dyDescent="0.2">
      <c r="B31" s="3" t="s">
        <v>46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  <c r="U31" s="34">
        <v>151.44500435589998</v>
      </c>
      <c r="V31" s="34">
        <v>155.125613187</v>
      </c>
      <c r="W31" s="34">
        <v>148.08445429390002</v>
      </c>
    </row>
    <row r="32" spans="2:23" ht="15.5" x14ac:dyDescent="0.2">
      <c r="B32" s="18" t="s">
        <v>28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  <c r="U32" s="35">
        <v>111.30408407909998</v>
      </c>
      <c r="V32" s="35">
        <v>114.7190330846</v>
      </c>
      <c r="W32" s="35">
        <v>108.96555064</v>
      </c>
    </row>
    <row r="33" spans="2:23" ht="15.5" x14ac:dyDescent="0.2">
      <c r="B33" s="18" t="s">
        <v>68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  <c r="U33" s="35">
        <v>40.140920276800003</v>
      </c>
      <c r="V33" s="35">
        <v>40.4065801024</v>
      </c>
      <c r="W33" s="35">
        <v>39.118903653899999</v>
      </c>
    </row>
    <row r="34" spans="2:23" ht="15.5" x14ac:dyDescent="0.2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2:23" ht="15.5" x14ac:dyDescent="0.2">
      <c r="B35" s="3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 ht="15.5" x14ac:dyDescent="0.2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2:23" ht="15.5" x14ac:dyDescent="0.2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2:23" ht="15.5" x14ac:dyDescent="0.2">
      <c r="B38" s="19" t="s">
        <v>38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2:23" ht="15.5" x14ac:dyDescent="0.2">
      <c r="B39" s="3"/>
      <c r="C39" s="4" t="s">
        <v>33</v>
      </c>
      <c r="D39" s="4" t="s">
        <v>33</v>
      </c>
      <c r="E39" s="4" t="s">
        <v>33</v>
      </c>
      <c r="F39" s="4" t="s">
        <v>33</v>
      </c>
      <c r="G39" s="4" t="s">
        <v>34</v>
      </c>
      <c r="H39" s="4" t="s">
        <v>34</v>
      </c>
      <c r="I39" s="4" t="s">
        <v>34</v>
      </c>
      <c r="J39" s="4" t="s">
        <v>34</v>
      </c>
      <c r="K39" s="4" t="s">
        <v>36</v>
      </c>
      <c r="L39" s="4" t="s">
        <v>36</v>
      </c>
      <c r="M39" s="4" t="s">
        <v>36</v>
      </c>
      <c r="N39" s="4" t="s">
        <v>36</v>
      </c>
      <c r="O39" s="4" t="s">
        <v>65</v>
      </c>
      <c r="P39" s="4" t="s">
        <v>65</v>
      </c>
      <c r="Q39" s="4" t="s">
        <v>65</v>
      </c>
      <c r="R39" s="4" t="s">
        <v>65</v>
      </c>
      <c r="S39" s="4" t="s">
        <v>66</v>
      </c>
      <c r="T39" s="4" t="s">
        <v>66</v>
      </c>
      <c r="U39" s="4" t="s">
        <v>66</v>
      </c>
      <c r="V39" s="4" t="s">
        <v>66</v>
      </c>
      <c r="W39" s="4" t="s">
        <v>69</v>
      </c>
    </row>
    <row r="40" spans="2:23" ht="16" thickBot="1" x14ac:dyDescent="0.25">
      <c r="B40" s="5" t="s">
        <v>18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  <c r="T40" s="6" t="s">
        <v>3</v>
      </c>
      <c r="U40" s="6" t="s">
        <v>4</v>
      </c>
      <c r="V40" s="6" t="s">
        <v>5</v>
      </c>
      <c r="W40" s="6" t="s">
        <v>2</v>
      </c>
    </row>
    <row r="41" spans="2:23" ht="15.5" x14ac:dyDescent="0.2">
      <c r="B41" s="8" t="s">
        <v>19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  <c r="U41" s="32">
        <v>35</v>
      </c>
      <c r="V41" s="32">
        <f>557+33.565</f>
        <v>590.56500000000005</v>
      </c>
      <c r="W41" s="32">
        <f>32.765</f>
        <v>32.765000000000001</v>
      </c>
    </row>
    <row r="42" spans="2:23" ht="15.5" x14ac:dyDescent="0.2">
      <c r="B42" s="3" t="s">
        <v>40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  <c r="U42" s="30">
        <v>-6</v>
      </c>
      <c r="V42" s="30">
        <v>-503</v>
      </c>
      <c r="W42" s="30">
        <v>-7</v>
      </c>
    </row>
    <row r="43" spans="2:23" ht="15.5" x14ac:dyDescent="0.2">
      <c r="B43" s="16" t="s">
        <v>21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  <c r="U43" s="31">
        <v>-26</v>
      </c>
      <c r="V43" s="31">
        <v>-71</v>
      </c>
      <c r="W43" s="31">
        <v>-42.243000000000002</v>
      </c>
    </row>
    <row r="44" spans="2:23" ht="15.5" x14ac:dyDescent="0.2">
      <c r="B44" s="8" t="s">
        <v>29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  <c r="U44" s="32">
        <v>3</v>
      </c>
      <c r="V44" s="32">
        <f>SUM(V41:V43)</f>
        <v>16.565000000000055</v>
      </c>
      <c r="W44" s="32">
        <f>SUM(W41:W43)</f>
        <v>-16.478000000000002</v>
      </c>
    </row>
    <row r="45" spans="2:23" ht="15.5" x14ac:dyDescent="0.35">
      <c r="B45" s="10" t="s">
        <v>30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35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  <c r="U45" s="28">
        <v>8.5714285714285715E-2</v>
      </c>
      <c r="V45" s="28">
        <f>V44/V41</f>
        <v>2.804941031046549E-2</v>
      </c>
      <c r="W45" s="28">
        <f>W44/W41</f>
        <v>-0.50291469555928581</v>
      </c>
    </row>
    <row r="46" spans="2:23" ht="15.5" x14ac:dyDescent="0.2">
      <c r="B46" s="11" t="s">
        <v>23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  <c r="U46" s="29">
        <v>27</v>
      </c>
      <c r="V46" s="29">
        <v>22</v>
      </c>
      <c r="W46" s="29">
        <v>22</v>
      </c>
    </row>
    <row r="47" spans="2:23" ht="15.5" x14ac:dyDescent="0.2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2:23" ht="15.5" x14ac:dyDescent="0.2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2:23" ht="15.5" x14ac:dyDescent="0.2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2:23" ht="15.5" x14ac:dyDescent="0.2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2:23" ht="15.5" x14ac:dyDescent="0.2">
      <c r="B51" s="21" t="s">
        <v>39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2:23" ht="15.5" x14ac:dyDescent="0.2">
      <c r="B52" s="8"/>
      <c r="C52" s="4" t="s">
        <v>33</v>
      </c>
      <c r="D52" s="4" t="s">
        <v>33</v>
      </c>
      <c r="E52" s="4" t="s">
        <v>33</v>
      </c>
      <c r="F52" s="4" t="s">
        <v>33</v>
      </c>
      <c r="G52" s="4" t="s">
        <v>34</v>
      </c>
      <c r="H52" s="4" t="s">
        <v>34</v>
      </c>
      <c r="I52" s="4" t="s">
        <v>34</v>
      </c>
      <c r="J52" s="4" t="s">
        <v>34</v>
      </c>
      <c r="K52" s="4" t="s">
        <v>36</v>
      </c>
      <c r="L52" s="4" t="s">
        <v>36</v>
      </c>
      <c r="M52" s="4" t="s">
        <v>36</v>
      </c>
      <c r="N52" s="4" t="s">
        <v>36</v>
      </c>
      <c r="O52" s="4" t="s">
        <v>65</v>
      </c>
      <c r="P52" s="4" t="s">
        <v>65</v>
      </c>
      <c r="Q52" s="4" t="s">
        <v>65</v>
      </c>
      <c r="R52" s="4" t="s">
        <v>65</v>
      </c>
      <c r="S52" s="4" t="s">
        <v>66</v>
      </c>
      <c r="T52" s="4" t="s">
        <v>66</v>
      </c>
      <c r="U52" s="4" t="s">
        <v>66</v>
      </c>
      <c r="V52" s="4" t="s">
        <v>66</v>
      </c>
      <c r="W52" s="4" t="s">
        <v>69</v>
      </c>
    </row>
    <row r="53" spans="2:23" ht="16" thickBot="1" x14ac:dyDescent="0.25">
      <c r="B53" s="5" t="s">
        <v>18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  <c r="T53" s="6" t="s">
        <v>3</v>
      </c>
      <c r="U53" s="6" t="s">
        <v>4</v>
      </c>
      <c r="V53" s="6" t="s">
        <v>5</v>
      </c>
      <c r="W53" s="6" t="s">
        <v>2</v>
      </c>
    </row>
    <row r="54" spans="2:23" ht="15.5" x14ac:dyDescent="0.2">
      <c r="B54" s="8" t="s">
        <v>19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  <c r="U54" s="32">
        <v>89</v>
      </c>
      <c r="V54" s="32">
        <v>169</v>
      </c>
      <c r="W54" s="32">
        <v>73</v>
      </c>
    </row>
    <row r="55" spans="2:23" ht="15.5" x14ac:dyDescent="0.2">
      <c r="B55" s="3" t="s">
        <v>40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  <c r="U55" s="30">
        <v>-18</v>
      </c>
      <c r="V55" s="30">
        <v>-36</v>
      </c>
      <c r="W55" s="30">
        <v>-14</v>
      </c>
    </row>
    <row r="56" spans="2:23" ht="15.5" x14ac:dyDescent="0.2">
      <c r="B56" s="16" t="s">
        <v>21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  <c r="U56" s="31">
        <v>-78</v>
      </c>
      <c r="V56" s="31">
        <v>-102</v>
      </c>
      <c r="W56" s="31">
        <v>-93</v>
      </c>
    </row>
    <row r="57" spans="2:23" ht="15.5" x14ac:dyDescent="0.2">
      <c r="B57" s="8" t="s">
        <v>29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  <c r="U57" s="32">
        <v>-6</v>
      </c>
      <c r="V57" s="32">
        <v>31</v>
      </c>
      <c r="W57" s="32">
        <v>-33</v>
      </c>
    </row>
    <row r="58" spans="2:23" ht="15.5" x14ac:dyDescent="0.35">
      <c r="B58" s="10" t="s">
        <v>30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  <c r="U58" s="28">
        <v>-6.741573033707865E-2</v>
      </c>
      <c r="V58" s="28">
        <v>0.18343195266272189</v>
      </c>
      <c r="W58" s="28">
        <v>-0.45205479452054792</v>
      </c>
    </row>
    <row r="59" spans="2:23" ht="15.5" x14ac:dyDescent="0.2">
      <c r="B59" s="11" t="s">
        <v>23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  <c r="U59" s="29">
        <v>144</v>
      </c>
      <c r="V59" s="29">
        <v>141</v>
      </c>
      <c r="W59" s="29">
        <v>162</v>
      </c>
    </row>
    <row r="60" spans="2:23" ht="15.5" x14ac:dyDescent="0.2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2:23" ht="15.5" x14ac:dyDescent="0.2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2:23" ht="15.5" x14ac:dyDescent="0.2">
      <c r="B62" s="3" t="s">
        <v>48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  <c r="U62" s="34">
        <v>2.2999999999999998</v>
      </c>
      <c r="V62" s="34">
        <v>10.7</v>
      </c>
      <c r="W62" s="34">
        <v>3.4</v>
      </c>
    </row>
    <row r="63" spans="2:23" ht="15.5" x14ac:dyDescent="0.2">
      <c r="B63" s="18" t="s">
        <v>24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  <c r="U63" s="36">
        <v>1.2</v>
      </c>
      <c r="V63" s="36">
        <v>4.9000000000000004</v>
      </c>
      <c r="W63" s="36">
        <v>2.7</v>
      </c>
    </row>
    <row r="64" spans="2:23" ht="15.5" x14ac:dyDescent="0.2">
      <c r="B64" s="18" t="s">
        <v>25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  <c r="U64" s="36">
        <v>1</v>
      </c>
      <c r="V64" s="36">
        <v>5.8</v>
      </c>
      <c r="W64" s="36">
        <v>0.8</v>
      </c>
    </row>
    <row r="65" spans="2:23" ht="15.5" x14ac:dyDescent="0.2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2:23" ht="15.5" x14ac:dyDescent="0.2">
      <c r="B66" s="18" t="s">
        <v>49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2:23" ht="15.5" x14ac:dyDescent="0.2"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2:23" ht="15.5" x14ac:dyDescent="0.2"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71" spans="2:23" ht="15.5" x14ac:dyDescent="0.2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2:23" ht="15.5" x14ac:dyDescent="0.2">
      <c r="B72" s="3"/>
      <c r="C72" s="4" t="s">
        <v>33</v>
      </c>
      <c r="D72" s="4" t="s">
        <v>33</v>
      </c>
      <c r="E72" s="4" t="s">
        <v>33</v>
      </c>
      <c r="F72" s="4" t="s">
        <v>33</v>
      </c>
      <c r="G72" s="4" t="s">
        <v>34</v>
      </c>
      <c r="H72" s="4" t="s">
        <v>34</v>
      </c>
      <c r="I72" s="4" t="s">
        <v>34</v>
      </c>
      <c r="J72" s="4" t="s">
        <v>34</v>
      </c>
      <c r="K72" s="4" t="s">
        <v>36</v>
      </c>
      <c r="L72" s="4" t="s">
        <v>36</v>
      </c>
      <c r="M72" s="4" t="s">
        <v>36</v>
      </c>
      <c r="N72" s="4" t="s">
        <v>36</v>
      </c>
      <c r="O72" s="4" t="s">
        <v>65</v>
      </c>
      <c r="P72" s="4">
        <v>2023</v>
      </c>
      <c r="Q72" s="4">
        <v>2023</v>
      </c>
      <c r="R72" s="4">
        <v>2023</v>
      </c>
      <c r="S72" s="4">
        <v>2024</v>
      </c>
      <c r="T72" s="4">
        <v>2024</v>
      </c>
      <c r="U72" s="4">
        <v>2024</v>
      </c>
      <c r="V72" s="4">
        <v>2024</v>
      </c>
      <c r="W72" s="4">
        <v>2025</v>
      </c>
    </row>
    <row r="73" spans="2:23" ht="16" thickBot="1" x14ac:dyDescent="0.25">
      <c r="B73" s="5" t="s">
        <v>18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  <c r="T73" s="6" t="s">
        <v>3</v>
      </c>
      <c r="U73" s="6" t="s">
        <v>4</v>
      </c>
      <c r="V73" s="6" t="s">
        <v>5</v>
      </c>
      <c r="W73" s="6" t="s">
        <v>2</v>
      </c>
    </row>
    <row r="74" spans="2:23" ht="15.5" x14ac:dyDescent="0.2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</row>
    <row r="75" spans="2:23" ht="15.5" x14ac:dyDescent="0.2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</row>
    <row r="76" spans="2:23" ht="15.5" x14ac:dyDescent="0.2">
      <c r="B76" s="8" t="s">
        <v>19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</row>
    <row r="77" spans="2:23" ht="15.5" x14ac:dyDescent="0.2">
      <c r="B77" s="3" t="s">
        <v>20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</row>
    <row r="78" spans="2:23" ht="15.5" x14ac:dyDescent="0.2">
      <c r="B78" s="16" t="s">
        <v>21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</row>
    <row r="79" spans="2:23" ht="15.5" x14ac:dyDescent="0.2">
      <c r="B79" s="8" t="s">
        <v>29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</row>
    <row r="80" spans="2:23" ht="15.5" x14ac:dyDescent="0.35">
      <c r="B80" s="10" t="s">
        <v>30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35</v>
      </c>
      <c r="J80" s="42" t="s">
        <v>35</v>
      </c>
      <c r="K80" s="42" t="s">
        <v>35</v>
      </c>
      <c r="L80" s="42" t="s">
        <v>35</v>
      </c>
      <c r="M80" s="42" t="s">
        <v>35</v>
      </c>
      <c r="N80" s="42" t="s">
        <v>35</v>
      </c>
      <c r="O80" s="42" t="s">
        <v>35</v>
      </c>
      <c r="P80" s="42"/>
      <c r="Q80" s="42"/>
      <c r="R80" s="42"/>
      <c r="S80" s="42"/>
      <c r="T80" s="42"/>
      <c r="U80" s="42"/>
      <c r="V80" s="42"/>
      <c r="W80" s="42"/>
    </row>
    <row r="81" spans="2:23" ht="15.5" x14ac:dyDescent="0.2">
      <c r="B81" s="11" t="s">
        <v>23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</row>
    <row r="82" spans="2:23" ht="15.5" x14ac:dyDescent="0.2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2:23" ht="15.5" x14ac:dyDescent="0.2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2:23" ht="15.5" x14ac:dyDescent="0.2">
      <c r="B84" s="3" t="s">
        <v>46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</row>
    <row r="85" spans="2:23" ht="15.5" x14ac:dyDescent="0.2">
      <c r="B85" s="18" t="s">
        <v>26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</row>
    <row r="86" spans="2:23" ht="15.5" x14ac:dyDescent="0.2">
      <c r="B86" s="18" t="s">
        <v>27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</row>
    <row r="87" spans="2:23" ht="15.5" x14ac:dyDescent="0.2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7"/>
      <c r="Q87" s="17"/>
      <c r="R87" s="17"/>
      <c r="S87" s="17"/>
      <c r="T87" s="17"/>
      <c r="U87" s="17"/>
      <c r="V87" s="17"/>
      <c r="W87" s="17"/>
    </row>
    <row r="88" spans="2:23" ht="15.5" x14ac:dyDescent="0.2">
      <c r="B88" s="11" t="s">
        <v>49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8A3E-C757-42F4-9C34-79A7EE4512EF}">
  <sheetPr>
    <tabColor theme="4" tint="-0.499984740745262"/>
  </sheetPr>
  <dimension ref="B1:W88"/>
  <sheetViews>
    <sheetView showGridLines="0" topLeftCell="A11" zoomScale="70" zoomScaleNormal="70" workbookViewId="0">
      <selection activeCell="X73" sqref="X73"/>
    </sheetView>
  </sheetViews>
  <sheetFormatPr defaultRowHeight="8.5" x14ac:dyDescent="0.2"/>
  <cols>
    <col min="2" max="2" width="158" bestFit="1" customWidth="1"/>
    <col min="3" max="9" width="19.7109375" customWidth="1"/>
    <col min="10" max="13" width="19.85546875" customWidth="1"/>
    <col min="14" max="23" width="18.7109375" customWidth="1"/>
  </cols>
  <sheetData>
    <row r="1" spans="2:23" ht="21.75" customHeight="1" x14ac:dyDescent="0.2"/>
    <row r="2" spans="2:23" ht="15.5" x14ac:dyDescent="0.2">
      <c r="B2" s="1" t="s">
        <v>62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.5" x14ac:dyDescent="0.2">
      <c r="B3" s="3"/>
      <c r="C3" s="4" t="s">
        <v>33</v>
      </c>
      <c r="D3" s="4" t="s">
        <v>33</v>
      </c>
      <c r="E3" s="4" t="s">
        <v>33</v>
      </c>
      <c r="F3" s="4" t="s">
        <v>33</v>
      </c>
      <c r="G3" s="4" t="s">
        <v>34</v>
      </c>
      <c r="H3" s="4" t="s">
        <v>34</v>
      </c>
      <c r="I3" s="4" t="s">
        <v>34</v>
      </c>
      <c r="J3" s="4" t="s">
        <v>34</v>
      </c>
      <c r="K3" s="4" t="s">
        <v>36</v>
      </c>
      <c r="L3" s="4" t="s">
        <v>36</v>
      </c>
      <c r="M3" s="4" t="s">
        <v>36</v>
      </c>
      <c r="N3" s="4" t="s">
        <v>36</v>
      </c>
      <c r="O3" s="4" t="s">
        <v>65</v>
      </c>
      <c r="P3" s="4" t="s">
        <v>65</v>
      </c>
      <c r="Q3" s="4" t="s">
        <v>65</v>
      </c>
      <c r="R3" s="4" t="s">
        <v>65</v>
      </c>
      <c r="S3" s="4" t="s">
        <v>66</v>
      </c>
      <c r="T3" s="4" t="s">
        <v>66</v>
      </c>
      <c r="U3" s="4" t="s">
        <v>66</v>
      </c>
      <c r="V3" s="4" t="s">
        <v>66</v>
      </c>
      <c r="W3" s="4" t="s">
        <v>69</v>
      </c>
    </row>
    <row r="4" spans="2:23" ht="16" thickBot="1" x14ac:dyDescent="0.25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  <c r="T4" s="6" t="s">
        <v>3</v>
      </c>
      <c r="U4" s="6" t="s">
        <v>4</v>
      </c>
      <c r="V4" s="6" t="s">
        <v>5</v>
      </c>
      <c r="W4" s="6" t="s">
        <v>2</v>
      </c>
    </row>
    <row r="5" spans="2:23" ht="15.5" x14ac:dyDescent="0.2">
      <c r="B5" s="8" t="s">
        <v>6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  <c r="U5" s="25">
        <v>383</v>
      </c>
      <c r="V5" s="25">
        <f>1015+29.617</f>
        <v>1044.617</v>
      </c>
      <c r="W5" s="25">
        <v>341</v>
      </c>
    </row>
    <row r="6" spans="2:23" ht="15.5" x14ac:dyDescent="0.2">
      <c r="B6" s="3" t="s">
        <v>50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  <c r="U6" s="26">
        <v>-62</v>
      </c>
      <c r="V6" s="26">
        <v>-550</v>
      </c>
      <c r="W6" s="26">
        <v>-54</v>
      </c>
    </row>
    <row r="7" spans="2:23" ht="15.5" x14ac:dyDescent="0.2">
      <c r="B7" s="16" t="s">
        <v>8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  <c r="U7" s="37">
        <v>-302</v>
      </c>
      <c r="V7" s="37">
        <f>-396-29.617</f>
        <v>-425.61700000000002</v>
      </c>
      <c r="W7" s="37">
        <v>-331</v>
      </c>
    </row>
    <row r="8" spans="2:23" ht="15.5" x14ac:dyDescent="0.2">
      <c r="B8" s="9" t="s">
        <v>31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  <c r="U8" s="27">
        <v>19</v>
      </c>
      <c r="V8" s="27">
        <f>V5+V6+V7</f>
        <v>68.999999999999943</v>
      </c>
      <c r="W8" s="27">
        <f>W5+W6+W7</f>
        <v>-44</v>
      </c>
    </row>
    <row r="9" spans="2:23" ht="15.5" x14ac:dyDescent="0.2">
      <c r="B9" s="8" t="s">
        <v>51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  <c r="U9" s="25">
        <v>-23</v>
      </c>
      <c r="V9" s="25">
        <v>59</v>
      </c>
      <c r="W9" s="25">
        <v>-182</v>
      </c>
    </row>
    <row r="10" spans="2:23" ht="15.5" x14ac:dyDescent="0.35">
      <c r="B10" s="10" t="s">
        <v>32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  <c r="U10" s="28">
        <v>4.960835509138381E-2</v>
      </c>
      <c r="V10" s="28">
        <f>V8/V5</f>
        <v>6.6052917002116518E-2</v>
      </c>
      <c r="W10" s="28">
        <f>W8/W5</f>
        <v>-0.12903225806451613</v>
      </c>
    </row>
    <row r="11" spans="2:23" ht="15.5" x14ac:dyDescent="0.2">
      <c r="B11" s="11" t="s">
        <v>9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  <c r="U11" s="29">
        <v>486.03500000000003</v>
      </c>
      <c r="V11" s="29">
        <v>472.76</v>
      </c>
      <c r="W11" s="29">
        <v>482.61500000000001</v>
      </c>
    </row>
    <row r="12" spans="2:23" ht="15.5" x14ac:dyDescent="0.2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2:23" ht="15.5" x14ac:dyDescent="0.2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2:23" ht="15.5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2:23" ht="15.5" x14ac:dyDescent="0.2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2:23" ht="15.5" x14ac:dyDescent="0.2">
      <c r="B16" s="13" t="s">
        <v>63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ht="15.5" x14ac:dyDescent="0.2">
      <c r="B17" s="3"/>
      <c r="C17" s="4" t="s">
        <v>33</v>
      </c>
      <c r="D17" s="4" t="s">
        <v>33</v>
      </c>
      <c r="E17" s="4" t="s">
        <v>33</v>
      </c>
      <c r="F17" s="4" t="s">
        <v>33</v>
      </c>
      <c r="G17" s="4" t="s">
        <v>34</v>
      </c>
      <c r="H17" s="4" t="s">
        <v>34</v>
      </c>
      <c r="I17" s="4" t="s">
        <v>34</v>
      </c>
      <c r="J17" s="4" t="s">
        <v>34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65</v>
      </c>
      <c r="P17" s="4" t="s">
        <v>65</v>
      </c>
      <c r="Q17" s="4" t="s">
        <v>65</v>
      </c>
      <c r="R17" s="4" t="s">
        <v>65</v>
      </c>
      <c r="S17" s="4" t="s">
        <v>66</v>
      </c>
      <c r="T17" s="4" t="s">
        <v>66</v>
      </c>
      <c r="U17" s="4" t="s">
        <v>66</v>
      </c>
      <c r="V17" s="4" t="s">
        <v>66</v>
      </c>
      <c r="W17" s="4" t="s">
        <v>69</v>
      </c>
    </row>
    <row r="18" spans="2:23" ht="16" thickBot="1" x14ac:dyDescent="0.25">
      <c r="B18" s="5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  <c r="T18" s="6" t="s">
        <v>3</v>
      </c>
      <c r="U18" s="6" t="s">
        <v>4</v>
      </c>
      <c r="V18" s="6" t="s">
        <v>5</v>
      </c>
      <c r="W18" s="6" t="s">
        <v>2</v>
      </c>
    </row>
    <row r="19" spans="2:23" ht="15.5" x14ac:dyDescent="0.2">
      <c r="B19" s="3" t="s">
        <v>52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  <c r="U19" s="30">
        <v>208</v>
      </c>
      <c r="V19" s="30">
        <v>211</v>
      </c>
      <c r="W19" s="30">
        <v>208</v>
      </c>
    </row>
    <row r="20" spans="2:23" ht="15.5" x14ac:dyDescent="0.2">
      <c r="B20" s="3" t="s">
        <v>53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  <c r="U20" s="30">
        <v>41</v>
      </c>
      <c r="V20" s="30">
        <v>72</v>
      </c>
      <c r="W20" s="30">
        <v>13</v>
      </c>
    </row>
    <row r="21" spans="2:23" ht="15.5" x14ac:dyDescent="0.2">
      <c r="B21" s="3" t="s">
        <v>54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  <c r="U21" s="30">
        <v>3</v>
      </c>
      <c r="V21" s="30">
        <v>0</v>
      </c>
      <c r="W21" s="30">
        <v>0</v>
      </c>
    </row>
    <row r="22" spans="2:23" ht="15.5" x14ac:dyDescent="0.2">
      <c r="B22" s="16" t="s">
        <v>55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  <c r="U22" s="31">
        <v>8</v>
      </c>
      <c r="V22" s="31">
        <f>8-3.146</f>
        <v>4.8540000000000001</v>
      </c>
      <c r="W22" s="31">
        <v>18</v>
      </c>
    </row>
    <row r="23" spans="2:23" ht="15.5" x14ac:dyDescent="0.2">
      <c r="B23" s="8" t="s">
        <v>6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  <c r="U23" s="32">
        <v>259</v>
      </c>
      <c r="V23" s="32">
        <f>SUM(V19:V22)</f>
        <v>287.85399999999998</v>
      </c>
      <c r="W23" s="32">
        <v>239</v>
      </c>
    </row>
    <row r="24" spans="2:23" ht="15.5" x14ac:dyDescent="0.2">
      <c r="B24" s="3" t="s">
        <v>50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  <c r="U24" s="30">
        <v>-39</v>
      </c>
      <c r="V24" s="30">
        <v>-36</v>
      </c>
      <c r="W24" s="30">
        <v>-35</v>
      </c>
    </row>
    <row r="25" spans="2:23" ht="15.5" x14ac:dyDescent="0.2">
      <c r="B25" s="16" t="s">
        <v>8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  <c r="U25" s="31">
        <v>-188</v>
      </c>
      <c r="V25" s="31">
        <f>-221+3.146</f>
        <v>-217.85400000000001</v>
      </c>
      <c r="W25" s="31">
        <v>-185</v>
      </c>
    </row>
    <row r="26" spans="2:23" ht="15.5" x14ac:dyDescent="0.2">
      <c r="B26" s="8" t="s">
        <v>31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  <c r="U26" s="32">
        <v>33</v>
      </c>
      <c r="V26" s="32">
        <f>SUM(V23:V25)</f>
        <v>33.999999999999972</v>
      </c>
      <c r="W26" s="32">
        <v>19</v>
      </c>
    </row>
    <row r="27" spans="2:23" ht="15.5" x14ac:dyDescent="0.35">
      <c r="B27" s="10" t="s">
        <v>32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  <c r="U27" s="28">
        <v>0.12741312741312741</v>
      </c>
      <c r="V27" s="28">
        <f>V26/V23</f>
        <v>0.11811543351838075</v>
      </c>
      <c r="W27" s="28">
        <f>W26/W23</f>
        <v>7.9497907949790794E-2</v>
      </c>
    </row>
    <row r="28" spans="2:23" ht="15.5" x14ac:dyDescent="0.2">
      <c r="B28" s="11" t="s">
        <v>9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  <c r="U28" s="29">
        <v>294</v>
      </c>
      <c r="V28" s="29">
        <v>290</v>
      </c>
      <c r="W28" s="29">
        <v>277</v>
      </c>
    </row>
    <row r="29" spans="2:23" ht="15.5" x14ac:dyDescent="0.2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2:23" ht="15.5" x14ac:dyDescent="0.2">
      <c r="B30" s="9" t="s">
        <v>10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2:23" ht="15.5" x14ac:dyDescent="0.2">
      <c r="B31" s="3" t="s">
        <v>56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  <c r="U31" s="34">
        <v>151.44500435589998</v>
      </c>
      <c r="V31" s="34">
        <v>155.125613187</v>
      </c>
      <c r="W31" s="34">
        <v>148.08445429390002</v>
      </c>
    </row>
    <row r="32" spans="2:23" ht="15.5" x14ac:dyDescent="0.2">
      <c r="B32" s="18" t="s">
        <v>17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  <c r="U32" s="35">
        <v>111.30408407909998</v>
      </c>
      <c r="V32" s="35">
        <v>114.7190330846</v>
      </c>
      <c r="W32" s="35">
        <v>108.96555064</v>
      </c>
    </row>
    <row r="33" spans="2:23" ht="15.5" x14ac:dyDescent="0.2">
      <c r="B33" s="18" t="s">
        <v>67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  <c r="U33" s="35">
        <v>40.140920276800003</v>
      </c>
      <c r="V33" s="35">
        <v>40.4065801024</v>
      </c>
      <c r="W33" s="35">
        <v>39.118903653899999</v>
      </c>
    </row>
    <row r="34" spans="2:23" ht="15.5" x14ac:dyDescent="0.2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2:23" ht="15.5" x14ac:dyDescent="0.2">
      <c r="B35" s="3" t="s">
        <v>57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 ht="15.5" x14ac:dyDescent="0.2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2:23" ht="15.5" x14ac:dyDescent="0.2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2:23" ht="15.5" x14ac:dyDescent="0.2">
      <c r="B38" s="19" t="s">
        <v>60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2:23" ht="15.5" x14ac:dyDescent="0.2">
      <c r="B39" s="3"/>
      <c r="C39" s="4" t="s">
        <v>33</v>
      </c>
      <c r="D39" s="4" t="s">
        <v>33</v>
      </c>
      <c r="E39" s="4" t="s">
        <v>33</v>
      </c>
      <c r="F39" s="4" t="s">
        <v>33</v>
      </c>
      <c r="G39" s="4" t="s">
        <v>34</v>
      </c>
      <c r="H39" s="4" t="s">
        <v>34</v>
      </c>
      <c r="I39" s="4" t="s">
        <v>34</v>
      </c>
      <c r="J39" s="4" t="s">
        <v>34</v>
      </c>
      <c r="K39" s="4" t="s">
        <v>36</v>
      </c>
      <c r="L39" s="4" t="s">
        <v>36</v>
      </c>
      <c r="M39" s="4" t="s">
        <v>36</v>
      </c>
      <c r="N39" s="4" t="s">
        <v>36</v>
      </c>
      <c r="O39" s="4" t="s">
        <v>65</v>
      </c>
      <c r="P39" s="4" t="s">
        <v>65</v>
      </c>
      <c r="Q39" s="4" t="s">
        <v>65</v>
      </c>
      <c r="R39" s="4" t="s">
        <v>65</v>
      </c>
      <c r="S39" s="4" t="s">
        <v>66</v>
      </c>
      <c r="T39" s="4" t="s">
        <v>66</v>
      </c>
      <c r="U39" s="4" t="s">
        <v>66</v>
      </c>
      <c r="V39" s="4" t="s">
        <v>66</v>
      </c>
      <c r="W39" s="4" t="s">
        <v>69</v>
      </c>
    </row>
    <row r="40" spans="2:23" ht="16" thickBot="1" x14ac:dyDescent="0.25">
      <c r="B40" s="5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  <c r="T40" s="6" t="s">
        <v>3</v>
      </c>
      <c r="U40" s="6" t="s">
        <v>4</v>
      </c>
      <c r="V40" s="6" t="s">
        <v>5</v>
      </c>
      <c r="W40" s="6" t="s">
        <v>2</v>
      </c>
    </row>
    <row r="41" spans="2:23" ht="15.5" x14ac:dyDescent="0.2">
      <c r="B41" s="8" t="s">
        <v>6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  <c r="U41" s="32">
        <v>35</v>
      </c>
      <c r="V41" s="32">
        <f>557+33.565</f>
        <v>590.56500000000005</v>
      </c>
      <c r="W41" s="32">
        <f>32.765</f>
        <v>32.765000000000001</v>
      </c>
    </row>
    <row r="42" spans="2:23" ht="15.5" x14ac:dyDescent="0.2">
      <c r="B42" s="3" t="s">
        <v>50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  <c r="U42" s="30">
        <v>-6</v>
      </c>
      <c r="V42" s="30">
        <v>-503</v>
      </c>
      <c r="W42" s="30">
        <v>-7</v>
      </c>
    </row>
    <row r="43" spans="2:23" ht="15.5" x14ac:dyDescent="0.2">
      <c r="B43" s="16" t="s">
        <v>8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  <c r="U43" s="31">
        <v>-26</v>
      </c>
      <c r="V43" s="31">
        <v>-71</v>
      </c>
      <c r="W43" s="31">
        <v>-42.243000000000002</v>
      </c>
    </row>
    <row r="44" spans="2:23" ht="15.5" x14ac:dyDescent="0.2">
      <c r="B44" s="8" t="s">
        <v>31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  <c r="U44" s="32">
        <v>3</v>
      </c>
      <c r="V44" s="32">
        <f>SUM(V41:V43)</f>
        <v>16.565000000000055</v>
      </c>
      <c r="W44" s="32">
        <f>SUM(W41:W43)</f>
        <v>-16.478000000000002</v>
      </c>
    </row>
    <row r="45" spans="2:23" ht="15.5" x14ac:dyDescent="0.35">
      <c r="B45" s="10" t="s">
        <v>32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35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  <c r="U45" s="28">
        <v>8.5714285714285715E-2</v>
      </c>
      <c r="V45" s="28">
        <f>V44/V41</f>
        <v>2.804941031046549E-2</v>
      </c>
      <c r="W45" s="28">
        <f>W44/W41</f>
        <v>-0.50291469555928581</v>
      </c>
    </row>
    <row r="46" spans="2:23" ht="15.5" x14ac:dyDescent="0.2">
      <c r="B46" s="11" t="s">
        <v>9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  <c r="U46" s="29">
        <v>27</v>
      </c>
      <c r="V46" s="29">
        <v>22</v>
      </c>
      <c r="W46" s="29">
        <v>22</v>
      </c>
    </row>
    <row r="47" spans="2:23" ht="15.5" x14ac:dyDescent="0.2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2:23" ht="15.5" x14ac:dyDescent="0.2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2:23" ht="15.5" x14ac:dyDescent="0.2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2:23" ht="15.5" x14ac:dyDescent="0.2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2:23" ht="15.5" x14ac:dyDescent="0.2">
      <c r="B51" s="21" t="s">
        <v>61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2:23" ht="15.5" x14ac:dyDescent="0.2">
      <c r="B52" s="8"/>
      <c r="C52" s="4" t="s">
        <v>33</v>
      </c>
      <c r="D52" s="4" t="s">
        <v>33</v>
      </c>
      <c r="E52" s="4" t="s">
        <v>33</v>
      </c>
      <c r="F52" s="4" t="s">
        <v>33</v>
      </c>
      <c r="G52" s="4" t="s">
        <v>34</v>
      </c>
      <c r="H52" s="4" t="s">
        <v>34</v>
      </c>
      <c r="I52" s="4" t="s">
        <v>34</v>
      </c>
      <c r="J52" s="4" t="s">
        <v>34</v>
      </c>
      <c r="K52" s="4" t="s">
        <v>36</v>
      </c>
      <c r="L52" s="4" t="s">
        <v>36</v>
      </c>
      <c r="M52" s="4" t="s">
        <v>36</v>
      </c>
      <c r="N52" s="4" t="s">
        <v>36</v>
      </c>
      <c r="O52" s="4" t="s">
        <v>65</v>
      </c>
      <c r="P52" s="4" t="s">
        <v>65</v>
      </c>
      <c r="Q52" s="4" t="s">
        <v>65</v>
      </c>
      <c r="R52" s="4" t="s">
        <v>65</v>
      </c>
      <c r="S52" s="4" t="s">
        <v>66</v>
      </c>
      <c r="T52" s="4" t="s">
        <v>66</v>
      </c>
      <c r="U52" s="4" t="s">
        <v>66</v>
      </c>
      <c r="V52" s="4" t="s">
        <v>66</v>
      </c>
      <c r="W52" s="4" t="s">
        <v>69</v>
      </c>
    </row>
    <row r="53" spans="2:23" ht="16" thickBot="1" x14ac:dyDescent="0.25">
      <c r="B53" s="5" t="s">
        <v>1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  <c r="T53" s="6" t="s">
        <v>3</v>
      </c>
      <c r="U53" s="6" t="s">
        <v>4</v>
      </c>
      <c r="V53" s="6" t="s">
        <v>5</v>
      </c>
      <c r="W53" s="6" t="s">
        <v>2</v>
      </c>
    </row>
    <row r="54" spans="2:23" ht="15.5" x14ac:dyDescent="0.2">
      <c r="B54" s="8" t="s">
        <v>6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  <c r="U54" s="32">
        <v>89</v>
      </c>
      <c r="V54" s="32">
        <v>169</v>
      </c>
      <c r="W54" s="32">
        <v>73</v>
      </c>
    </row>
    <row r="55" spans="2:23" ht="15.5" x14ac:dyDescent="0.2">
      <c r="B55" s="3" t="s">
        <v>50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  <c r="U55" s="30">
        <v>-18</v>
      </c>
      <c r="V55" s="30">
        <v>-36</v>
      </c>
      <c r="W55" s="30">
        <v>-14</v>
      </c>
    </row>
    <row r="56" spans="2:23" ht="15.5" x14ac:dyDescent="0.2">
      <c r="B56" s="16" t="s">
        <v>8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  <c r="U56" s="31">
        <v>-78</v>
      </c>
      <c r="V56" s="31">
        <v>-102</v>
      </c>
      <c r="W56" s="31">
        <v>-93</v>
      </c>
    </row>
    <row r="57" spans="2:23" ht="15.5" x14ac:dyDescent="0.2">
      <c r="B57" s="8" t="s">
        <v>31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  <c r="U57" s="32">
        <v>-6</v>
      </c>
      <c r="V57" s="32">
        <v>31</v>
      </c>
      <c r="W57" s="32">
        <v>-33</v>
      </c>
    </row>
    <row r="58" spans="2:23" ht="15.5" x14ac:dyDescent="0.35">
      <c r="B58" s="10" t="s">
        <v>32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  <c r="U58" s="28">
        <v>-6.741573033707865E-2</v>
      </c>
      <c r="V58" s="28">
        <v>0.18343195266272189</v>
      </c>
      <c r="W58" s="28">
        <v>-0.45205479452054792</v>
      </c>
    </row>
    <row r="59" spans="2:23" ht="15.5" x14ac:dyDescent="0.2">
      <c r="B59" s="11" t="s">
        <v>9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  <c r="U59" s="29">
        <v>144</v>
      </c>
      <c r="V59" s="29">
        <v>141</v>
      </c>
      <c r="W59" s="29">
        <v>162</v>
      </c>
    </row>
    <row r="60" spans="2:23" ht="15.5" x14ac:dyDescent="0.2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2:23" ht="15.5" x14ac:dyDescent="0.2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2:23" ht="15.5" x14ac:dyDescent="0.2">
      <c r="B62" s="3" t="s">
        <v>58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  <c r="U62" s="34">
        <v>2.2999999999999998</v>
      </c>
      <c r="V62" s="34">
        <v>10.7</v>
      </c>
      <c r="W62" s="34">
        <v>3.4</v>
      </c>
    </row>
    <row r="63" spans="2:23" ht="15.5" x14ac:dyDescent="0.2">
      <c r="B63" s="18" t="s">
        <v>11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  <c r="U63" s="36">
        <v>1.2</v>
      </c>
      <c r="V63" s="36">
        <v>4.9000000000000004</v>
      </c>
      <c r="W63" s="36">
        <v>2.7</v>
      </c>
    </row>
    <row r="64" spans="2:23" ht="15.5" x14ac:dyDescent="0.2">
      <c r="B64" s="18" t="s">
        <v>12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  <c r="U64" s="36">
        <v>1</v>
      </c>
      <c r="V64" s="36">
        <v>5.8</v>
      </c>
      <c r="W64" s="36">
        <v>0.8</v>
      </c>
    </row>
    <row r="65" spans="2:23" ht="15.5" x14ac:dyDescent="0.2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2:23" ht="15.5" x14ac:dyDescent="0.2">
      <c r="B66" s="18" t="s">
        <v>59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2:23" ht="15.5" x14ac:dyDescent="0.2">
      <c r="O67" s="23"/>
      <c r="P67" s="23"/>
      <c r="Q67" s="23"/>
      <c r="R67" s="23"/>
      <c r="S67" s="23"/>
      <c r="T67" s="23"/>
      <c r="U67" s="23"/>
      <c r="V67" s="23"/>
      <c r="W67" s="23"/>
    </row>
    <row r="68" spans="2:23" ht="15.5" x14ac:dyDescent="0.2">
      <c r="O68" s="23"/>
      <c r="P68" s="23"/>
      <c r="Q68" s="23"/>
      <c r="R68" s="23"/>
      <c r="S68" s="23"/>
      <c r="T68" s="23"/>
      <c r="U68" s="23"/>
      <c r="V68" s="23"/>
      <c r="W68" s="23"/>
    </row>
    <row r="71" spans="2:23" ht="15.5" x14ac:dyDescent="0.2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2:23" ht="15.5" x14ac:dyDescent="0.2">
      <c r="B72" s="3"/>
      <c r="C72" s="4" t="s">
        <v>33</v>
      </c>
      <c r="D72" s="4" t="s">
        <v>33</v>
      </c>
      <c r="E72" s="4" t="s">
        <v>33</v>
      </c>
      <c r="F72" s="4" t="s">
        <v>33</v>
      </c>
      <c r="G72" s="4" t="s">
        <v>34</v>
      </c>
      <c r="H72" s="4" t="s">
        <v>34</v>
      </c>
      <c r="I72" s="4" t="s">
        <v>34</v>
      </c>
      <c r="J72" s="4" t="s">
        <v>34</v>
      </c>
      <c r="K72" s="4" t="s">
        <v>36</v>
      </c>
      <c r="L72" s="4" t="s">
        <v>36</v>
      </c>
      <c r="M72" s="4" t="s">
        <v>36</v>
      </c>
      <c r="N72" s="4" t="s">
        <v>36</v>
      </c>
      <c r="O72" s="4" t="s">
        <v>65</v>
      </c>
      <c r="P72" s="4">
        <v>2023</v>
      </c>
      <c r="Q72" s="4">
        <v>2023</v>
      </c>
      <c r="R72" s="4">
        <v>2023</v>
      </c>
      <c r="S72" s="4">
        <v>2024</v>
      </c>
      <c r="T72" s="4">
        <v>2024</v>
      </c>
      <c r="U72" s="4">
        <v>2024</v>
      </c>
      <c r="V72" s="4">
        <v>2024</v>
      </c>
      <c r="W72" s="4">
        <v>2025</v>
      </c>
    </row>
    <row r="73" spans="2:23" ht="16" thickBot="1" x14ac:dyDescent="0.25">
      <c r="B73" s="5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  <c r="T73" s="6" t="s">
        <v>3</v>
      </c>
      <c r="U73" s="6" t="s">
        <v>4</v>
      </c>
      <c r="V73" s="6" t="s">
        <v>5</v>
      </c>
      <c r="W73" s="6" t="s">
        <v>2</v>
      </c>
    </row>
    <row r="74" spans="2:23" ht="15.5" x14ac:dyDescent="0.2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</row>
    <row r="75" spans="2:23" ht="15.5" x14ac:dyDescent="0.2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</row>
    <row r="76" spans="2:23" ht="15.5" x14ac:dyDescent="0.2">
      <c r="B76" s="8" t="s">
        <v>6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</row>
    <row r="77" spans="2:23" ht="15.5" x14ac:dyDescent="0.2">
      <c r="B77" s="3" t="s">
        <v>7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</row>
    <row r="78" spans="2:23" ht="15.5" x14ac:dyDescent="0.2">
      <c r="B78" s="16" t="s">
        <v>8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</v>
      </c>
    </row>
    <row r="79" spans="2:23" ht="15.5" x14ac:dyDescent="0.2">
      <c r="B79" s="8" t="s">
        <v>31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</row>
    <row r="80" spans="2:23" ht="15.5" x14ac:dyDescent="0.35">
      <c r="B80" s="10" t="s">
        <v>32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35</v>
      </c>
      <c r="J80" s="42" t="s">
        <v>35</v>
      </c>
      <c r="K80" s="42" t="s">
        <v>35</v>
      </c>
      <c r="L80" s="42" t="s">
        <v>35</v>
      </c>
      <c r="M80" s="42" t="s">
        <v>35</v>
      </c>
      <c r="N80" s="42" t="s">
        <v>35</v>
      </c>
      <c r="O80" s="42" t="s">
        <v>35</v>
      </c>
      <c r="P80" s="42"/>
      <c r="Q80" s="42"/>
      <c r="R80" s="42"/>
      <c r="S80" s="42"/>
      <c r="T80" s="42"/>
      <c r="U80" s="42"/>
      <c r="V80" s="42"/>
      <c r="W80" s="42"/>
    </row>
    <row r="81" spans="2:23" ht="15.5" x14ac:dyDescent="0.2">
      <c r="B81" s="11" t="s">
        <v>9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</row>
    <row r="82" spans="2:23" ht="15.5" x14ac:dyDescent="0.2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2:23" ht="15.5" x14ac:dyDescent="0.2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2:23" ht="15.5" x14ac:dyDescent="0.2">
      <c r="B84" s="3" t="s">
        <v>56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</row>
    <row r="85" spans="2:23" ht="15.5" x14ac:dyDescent="0.2">
      <c r="B85" s="18" t="s">
        <v>15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</row>
    <row r="86" spans="2:23" ht="15.5" x14ac:dyDescent="0.2">
      <c r="B86" s="18" t="s">
        <v>16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</row>
    <row r="87" spans="2:23" ht="15.5" x14ac:dyDescent="0.2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45">
        <v>0</v>
      </c>
      <c r="Q87" s="45">
        <v>0</v>
      </c>
      <c r="R87" s="17">
        <v>0</v>
      </c>
      <c r="S87" s="17">
        <v>0</v>
      </c>
      <c r="T87" s="17">
        <v>0</v>
      </c>
      <c r="U87" s="17">
        <v>0</v>
      </c>
      <c r="V87" s="17"/>
      <c r="W87" s="17"/>
    </row>
    <row r="88" spans="2:23" ht="15.5" x14ac:dyDescent="0.2">
      <c r="B88" s="11" t="s">
        <v>59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5171d86-200d-43e5-b6b5-7d5dff22a1fa}" enabled="1" method="Standard" siteId="{aa0bf781-887c-4f58-9c64-b38e97f653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SEK Fact Sheet (SWE)</vt:lpstr>
      <vt:lpstr>SEK Fact Sheet (ENG)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Frid, Martin</cp:lastModifiedBy>
  <dcterms:created xsi:type="dcterms:W3CDTF">2015-05-11T08:17:03Z</dcterms:created>
  <dcterms:modified xsi:type="dcterms:W3CDTF">2025-05-08T10:13:20Z</dcterms:modified>
</cp:coreProperties>
</file>